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_Scott\MTF\Transit Committee\Roster\Transit Committee\"/>
    </mc:Choice>
  </mc:AlternateContent>
  <bookViews>
    <workbookView xWindow="0" yWindow="0" windowWidth="14268" windowHeight="7536"/>
  </bookViews>
  <sheets>
    <sheet name="Roster" sheetId="1" r:id="rId1"/>
  </sheets>
  <definedNames>
    <definedName name="_xlnm._FilterDatabase" localSheetId="0" hidden="1">Roster!$A$9:$I$60</definedName>
    <definedName name="_xlnm.Print_Area" localSheetId="0">Roster!$A$3:$I$70</definedName>
  </definedNames>
  <calcPr calcId="152511"/>
</workbook>
</file>

<file path=xl/calcChain.xml><?xml version="1.0" encoding="utf-8"?>
<calcChain xmlns="http://schemas.openxmlformats.org/spreadsheetml/2006/main">
  <c r="A35" i="1" l="1"/>
  <c r="A36" i="1" s="1"/>
  <c r="A11" i="1" l="1"/>
  <c r="A4" i="1" l="1"/>
  <c r="A12" i="1" l="1"/>
  <c r="A13" i="1" s="1"/>
  <c r="A14" i="1" l="1"/>
  <c r="A15" i="1" s="1"/>
  <c r="A16" i="1" s="1"/>
  <c r="A17" i="1" s="1"/>
  <c r="A18" i="1" s="1"/>
  <c r="A19" i="1" s="1"/>
  <c r="A20" i="1" s="1"/>
  <c r="A21" i="1" s="1"/>
  <c r="A22" i="1" s="1"/>
  <c r="A7" i="1"/>
  <c r="A23" i="1" l="1"/>
  <c r="A24" i="1" s="1"/>
  <c r="H70" i="1"/>
  <c r="H69" i="1"/>
  <c r="L42" i="1"/>
  <c r="H64" i="1"/>
  <c r="H63" i="1"/>
  <c r="H65" i="1"/>
  <c r="H66" i="1"/>
  <c r="H62" i="1"/>
  <c r="H67" i="1" l="1"/>
  <c r="A25" i="1" l="1"/>
  <c r="A26" i="1" s="1"/>
  <c r="A27" i="1" s="1"/>
  <c r="A28" i="1" s="1"/>
  <c r="A29" i="1" s="1"/>
  <c r="A30" i="1" s="1"/>
  <c r="A31" i="1" s="1"/>
  <c r="A32" i="1" s="1"/>
  <c r="A33" i="1" s="1"/>
  <c r="A34" i="1" l="1"/>
  <c r="A37" i="1" s="1"/>
  <c r="A38" i="1" s="1"/>
  <c r="A39" i="1" l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</calcChain>
</file>

<file path=xl/sharedStrings.xml><?xml version="1.0" encoding="utf-8"?>
<sst xmlns="http://schemas.openxmlformats.org/spreadsheetml/2006/main" count="438" uniqueCount="309">
  <si>
    <t>No.</t>
  </si>
  <si>
    <t>Agency/Company</t>
  </si>
  <si>
    <t>Mailing Address</t>
  </si>
  <si>
    <t>Email Address</t>
  </si>
  <si>
    <t>Phone</t>
  </si>
  <si>
    <t>Cambridge Systematics</t>
  </si>
  <si>
    <t>dmacmurphy@trafodata.net</t>
  </si>
  <si>
    <t>Corradino Group</t>
  </si>
  <si>
    <t>First Trust Centre, 200 S. 5th St., Ste. 300 North, Louisville, KY  40202</t>
  </si>
  <si>
    <t>kkaltenbach@corradino.com</t>
  </si>
  <si>
    <t>Gannett Fleming</t>
  </si>
  <si>
    <t>Westlake Corporate Center, Ste. 150, 9119 Corporate Lake Dr., Tampa, FL  33634</t>
  </si>
  <si>
    <t>hdavis@gfnet.com</t>
  </si>
  <si>
    <t>Hillsborough County MPO</t>
  </si>
  <si>
    <t>601 E. Kennedy Blvd., Tampa, FL  33602</t>
  </si>
  <si>
    <t>budw@plancom.org</t>
  </si>
  <si>
    <t>FDOT District 4</t>
  </si>
  <si>
    <t>3400 West Commercial Boulevard, Fort Lauderdale, FL 33309-3421</t>
  </si>
  <si>
    <t>Min-Tang.Li@dot.state.fl.us</t>
  </si>
  <si>
    <t>605 Suwannee Street, MS 26, Tallahassee,FL 32399</t>
  </si>
  <si>
    <t>HDR</t>
  </si>
  <si>
    <t>315 E. Robinson St., Ste. 400, Orlando, FL  32801</t>
  </si>
  <si>
    <t>WestLake Corporate Center, Ste. 150, 9119 Corporate Lake Dr., Tampa, FL  33634-6323</t>
  </si>
  <si>
    <t>ekaisar@fau.edu</t>
  </si>
  <si>
    <t>University of Florida</t>
  </si>
  <si>
    <t>Civil and Coastal Engineering, UF, 365 Weil Halll, Box 116580, Gainesville, FL 32611</t>
  </si>
  <si>
    <t>yafeng@ce.ufl.edu</t>
  </si>
  <si>
    <t>Kittelson &amp; Associates</t>
  </si>
  <si>
    <t>225 East Robinson Street, Suite 450 Orlando, FL 32801</t>
  </si>
  <si>
    <t>ljin@kittelson.com</t>
  </si>
  <si>
    <t>BCC Engineering</t>
  </si>
  <si>
    <t>7065 Westpointe Boulevard, Ste 311. Orlando, FL 32835</t>
  </si>
  <si>
    <t>qyuan@bcceng.com</t>
  </si>
  <si>
    <t>Lake-Sumter MPO</t>
  </si>
  <si>
    <t>prichmond@lakesumtermpo.com</t>
  </si>
  <si>
    <t>(352) 315-0170</t>
  </si>
  <si>
    <t>3400 West Commercial Blvd. Ft. Lauderdale, 33309</t>
  </si>
  <si>
    <t>1616 S 14th Street, Leesburg FL 34748</t>
  </si>
  <si>
    <t>FAU</t>
  </si>
  <si>
    <t>777 Glades Rd, Boca Raton, FL 33431</t>
  </si>
  <si>
    <t>(561) 297-4084</t>
  </si>
  <si>
    <t>sharrison@camsys.com</t>
  </si>
  <si>
    <t>NCFRPC</t>
  </si>
  <si>
    <t>2009 NW 67th Place, Gainesville, FL 32653</t>
  </si>
  <si>
    <t>escalante@ncfrpc.org</t>
  </si>
  <si>
    <r>
      <t xml:space="preserve">Chair: </t>
    </r>
    <r>
      <rPr>
        <b/>
        <i/>
        <sz val="14"/>
        <rFont val="Arial"/>
        <family val="2"/>
      </rPr>
      <t>Scott Seeburger</t>
    </r>
  </si>
  <si>
    <t>North Florida TPO</t>
  </si>
  <si>
    <t>1022 Prudential Drive, Jacksonville, FL 32207</t>
  </si>
  <si>
    <t>Type</t>
  </si>
  <si>
    <t>C</t>
  </si>
  <si>
    <t>U</t>
  </si>
  <si>
    <t>FIU</t>
  </si>
  <si>
    <t>10555 W Flagler St., Miami, FL 33174</t>
  </si>
  <si>
    <t>xjin1@fiu.edu</t>
  </si>
  <si>
    <t>(352) 955-2200x114</t>
  </si>
  <si>
    <t>M</t>
  </si>
  <si>
    <t>S</t>
  </si>
  <si>
    <t>Consultant</t>
  </si>
  <si>
    <t>State</t>
  </si>
  <si>
    <t>Transit</t>
  </si>
  <si>
    <t>University</t>
  </si>
  <si>
    <t>(850) 219-6388</t>
  </si>
  <si>
    <t>(407) 540-0555</t>
  </si>
  <si>
    <t>(813) 882-4366</t>
  </si>
  <si>
    <t>(305) 348-2825</t>
  </si>
  <si>
    <t>(502) 587-7221</t>
  </si>
  <si>
    <t>(954) 777-4652</t>
  </si>
  <si>
    <t>(407) 420-4238</t>
  </si>
  <si>
    <t>(813) 272-5940</t>
  </si>
  <si>
    <t>(352) 392-9537x1455</t>
  </si>
  <si>
    <t>(954) 777-4632</t>
  </si>
  <si>
    <t>(321) 251-7993</t>
  </si>
  <si>
    <t>Volusia TPO</t>
  </si>
  <si>
    <t>2570 W. International Speedway Blvd, Suite 100, Daytona Beach, FL  32114</t>
  </si>
  <si>
    <t>lbollenback@volusiatpo.org</t>
  </si>
  <si>
    <t>(386) 226-0422x35</t>
  </si>
  <si>
    <t>Traf-O-Data Corp.</t>
  </si>
  <si>
    <t>202 E Idlewild Avenue, Tampa, FL  33604</t>
  </si>
  <si>
    <t>(813) 758-1140</t>
  </si>
  <si>
    <t xml:space="preserve">Members   </t>
  </si>
  <si>
    <t xml:space="preserve">Friends  </t>
  </si>
  <si>
    <t>USF/CUTR</t>
  </si>
  <si>
    <t>4202 E. Fowler Avenue, Tampa FL  33620-5375</t>
  </si>
  <si>
    <t>(813) 974-9849</t>
  </si>
  <si>
    <t>polzin@cutr.usf.edu</t>
  </si>
  <si>
    <t>FDOT Central Office</t>
  </si>
  <si>
    <t>terrence.corkery@dot.state.fl.us</t>
  </si>
  <si>
    <t>(850) 414-4903</t>
  </si>
  <si>
    <t>Status</t>
  </si>
  <si>
    <t>F</t>
  </si>
  <si>
    <t>Total</t>
  </si>
  <si>
    <t xml:space="preserve">TYPE:   </t>
  </si>
  <si>
    <t xml:space="preserve">STATUS:   </t>
  </si>
  <si>
    <t>FDOT Central Office PTO</t>
  </si>
  <si>
    <t>(850) 414-4532</t>
  </si>
  <si>
    <t>gabrielle.matthews@dot.state.fl.us</t>
  </si>
  <si>
    <t>FDOT--CO/URS</t>
  </si>
  <si>
    <t>(850) 414-4823</t>
  </si>
  <si>
    <t>(614) 216-8592</t>
  </si>
  <si>
    <t>BCC Enginer</t>
  </si>
  <si>
    <t>160 N. Westmonte Drive, Suite 2000, Altamonte Springs, FL 32714</t>
  </si>
  <si>
    <t>shan@bcceng.com</t>
  </si>
  <si>
    <t>(407) 951-6444</t>
  </si>
  <si>
    <t>520 Nicollet Mall, Suite 800, Minneapolis, MN  55402</t>
  </si>
  <si>
    <t>(612) 677-1180</t>
  </si>
  <si>
    <t>mckinleys@plancom.org</t>
  </si>
  <si>
    <t>Martin MPO</t>
  </si>
  <si>
    <t>2401 SE Monterey Road, Stuart, FL  34996</t>
  </si>
  <si>
    <t>bgomez@martin.fl.us</t>
  </si>
  <si>
    <t>(772) 288-5412</t>
  </si>
  <si>
    <t>(904) 306-7500</t>
  </si>
  <si>
    <t>jgraham@trafodata.net</t>
  </si>
  <si>
    <t>FDOT Central Office Systems</t>
  </si>
  <si>
    <t>605 Suwannee Street, MS 19, Tallahassee,FL 32399</t>
  </si>
  <si>
    <t xml:space="preserve">Frank.Tabatabaee@dot.state.fl.us </t>
  </si>
  <si>
    <t xml:space="preserve">mhsung@gfnet.com </t>
  </si>
  <si>
    <t xml:space="preserve">cesar.segovia@dot.state.fl.us </t>
  </si>
  <si>
    <t xml:space="preserve">scott.seeburger@dot.state.fl.us </t>
  </si>
  <si>
    <t xml:space="preserve">Ruegg@pbworld.com </t>
  </si>
  <si>
    <t xml:space="preserve">santanu.roy@hdrinc.com </t>
  </si>
  <si>
    <t xml:space="preserve">trossi@camsys.com </t>
  </si>
  <si>
    <t>RS&amp;H</t>
  </si>
  <si>
    <t>Makarand.Gawade@dot.state.fl.us</t>
  </si>
  <si>
    <t>6265 Old Water Oak Road Suite 202 Tallahassee, FL 32312</t>
  </si>
  <si>
    <t>(850) 414-4931</t>
  </si>
  <si>
    <t>FDOT District 5</t>
  </si>
  <si>
    <t>133 South Semoran BLVD., Orlando FL 32807</t>
  </si>
  <si>
    <t>susan.sadighi@dot.state.fl.us</t>
  </si>
  <si>
    <t>(407) 482-7884</t>
  </si>
  <si>
    <t>Brenda.Young@dot.state.fl.us</t>
  </si>
  <si>
    <t>(407) 482-7852</t>
  </si>
  <si>
    <t>The Corradino Group</t>
  </si>
  <si>
    <t>5200 N.W. 33rd Avenue, Suite 203, Ft. Lauderdale, FL 33309</t>
  </si>
  <si>
    <t>svaranasi@corradino.com</t>
  </si>
  <si>
    <t>954-777-0044</t>
  </si>
  <si>
    <t>First Name</t>
  </si>
  <si>
    <t>Last Name</t>
  </si>
  <si>
    <t>Babuji</t>
  </si>
  <si>
    <t>Jeanette</t>
  </si>
  <si>
    <t>Berk</t>
  </si>
  <si>
    <t>Lois</t>
  </si>
  <si>
    <t>Terry</t>
  </si>
  <si>
    <t>Corkery</t>
  </si>
  <si>
    <t>Bob</t>
  </si>
  <si>
    <t>William</t>
  </si>
  <si>
    <t>Davidson</t>
  </si>
  <si>
    <t>Hoyt</t>
  </si>
  <si>
    <t>Davis</t>
  </si>
  <si>
    <t>Michael</t>
  </si>
  <si>
    <t>Makarand</t>
  </si>
  <si>
    <t xml:space="preserve">Bolivar </t>
  </si>
  <si>
    <t>Jerry</t>
  </si>
  <si>
    <t>Sung-Ryong</t>
  </si>
  <si>
    <t>Han</t>
  </si>
  <si>
    <t>Sheldon</t>
  </si>
  <si>
    <t>Harrison</t>
  </si>
  <si>
    <t>Li</t>
  </si>
  <si>
    <t>Jin</t>
  </si>
  <si>
    <t>Evangelos</t>
  </si>
  <si>
    <t>Kaisar</t>
  </si>
  <si>
    <t>Ken</t>
  </si>
  <si>
    <t>Kaltenbach</t>
  </si>
  <si>
    <t>Ashutosh (Ashu)</t>
  </si>
  <si>
    <t>Kumar</t>
  </si>
  <si>
    <t>Min-Tang</t>
  </si>
  <si>
    <t>Chunyu</t>
  </si>
  <si>
    <t>Dan</t>
  </si>
  <si>
    <t>Macmurphy</t>
  </si>
  <si>
    <t xml:space="preserve">Gabrielle </t>
  </si>
  <si>
    <t>Matthews</t>
  </si>
  <si>
    <t>Sarah</t>
  </si>
  <si>
    <t>McKinley</t>
  </si>
  <si>
    <t>Steve</t>
  </si>
  <si>
    <t>Pamela</t>
  </si>
  <si>
    <t>Tom</t>
  </si>
  <si>
    <t>Rossi</t>
  </si>
  <si>
    <t>Santanu</t>
  </si>
  <si>
    <t>Roy</t>
  </si>
  <si>
    <t>Ruegg</t>
  </si>
  <si>
    <t xml:space="preserve">Susan </t>
  </si>
  <si>
    <t>David</t>
  </si>
  <si>
    <t>Schmitt</t>
  </si>
  <si>
    <t>Scott</t>
  </si>
  <si>
    <t>Seeburger</t>
  </si>
  <si>
    <t>Cesar</t>
  </si>
  <si>
    <t>Segovia</t>
  </si>
  <si>
    <t>Myung-Hak</t>
  </si>
  <si>
    <t>Sung</t>
  </si>
  <si>
    <t>Frank</t>
  </si>
  <si>
    <t xml:space="preserve">Srinivas (Srin) </t>
  </si>
  <si>
    <t>Varanasi</t>
  </si>
  <si>
    <t>Krishnan</t>
  </si>
  <si>
    <t>Viswanathan</t>
  </si>
  <si>
    <t>Bud</t>
  </si>
  <si>
    <t>Whitehead</t>
  </si>
  <si>
    <t>Yafeng</t>
  </si>
  <si>
    <t>Yin</t>
  </si>
  <si>
    <t>Brenda</t>
  </si>
  <si>
    <t>Quan</t>
  </si>
  <si>
    <t>Yuan</t>
  </si>
  <si>
    <t>Ambikapathy</t>
  </si>
  <si>
    <t>Bollenbach</t>
  </si>
  <si>
    <t>Bunnewith</t>
  </si>
  <si>
    <t>Crawley</t>
  </si>
  <si>
    <t>Escalante</t>
  </si>
  <si>
    <t>Gawade</t>
  </si>
  <si>
    <t>Gomez</t>
  </si>
  <si>
    <t>Graham</t>
  </si>
  <si>
    <t>Lu</t>
  </si>
  <si>
    <t>Tabatabaee</t>
  </si>
  <si>
    <t>Young</t>
  </si>
  <si>
    <t>Sadighi</t>
  </si>
  <si>
    <t>Richmond</t>
  </si>
  <si>
    <t>MPO/RPC</t>
  </si>
  <si>
    <t>(863) 534-7130</t>
  </si>
  <si>
    <t>bcrawley@cfrpc.org</t>
  </si>
  <si>
    <t>555 East Church Street, Bartow, FL  33830-3931</t>
  </si>
  <si>
    <t>Central Florida RPC/Heartland Regional TPO</t>
  </si>
  <si>
    <t>Chris</t>
  </si>
  <si>
    <t>Wiglesworth</t>
  </si>
  <si>
    <t xml:space="preserve">(850) 414-4532 </t>
  </si>
  <si>
    <t>Chris.Wiglesworth@dot.state.fl.us</t>
  </si>
  <si>
    <t>Jay</t>
  </si>
  <si>
    <t>Evans</t>
  </si>
  <si>
    <t>4800 Hampden Lane, Suite 800, Bethesda, MD  20814</t>
  </si>
  <si>
    <t>JEvans@camsys.com</t>
  </si>
  <si>
    <t>(301) 347-0100</t>
  </si>
  <si>
    <t>(850) 414-4728</t>
  </si>
  <si>
    <t>Robert</t>
  </si>
  <si>
    <t>Schiffer</t>
  </si>
  <si>
    <t>Stantec</t>
  </si>
  <si>
    <t xml:space="preserve">1441 Maclay Commerce Drive Suite 101, Tallahassee FL 32312-3908 </t>
  </si>
  <si>
    <t>Robert.Schiffer@stantec.com</t>
  </si>
  <si>
    <t>(850) 878-5001</t>
  </si>
  <si>
    <t>1566 Village Square Boulevard, Suite 2, Tallahassee, FL  32309</t>
  </si>
  <si>
    <t>kviswanathan@camsys.com</t>
  </si>
  <si>
    <t>(617) 942-1156 (cell)</t>
  </si>
  <si>
    <t>Flavian</t>
  </si>
  <si>
    <t>Paul</t>
  </si>
  <si>
    <t>Broward MPO</t>
  </si>
  <si>
    <t>100 West Cypress Creek Road, Suite 850, Fort Lauderdale, FL 33309-2122</t>
  </si>
  <si>
    <t>(954) 876-0045</t>
  </si>
  <si>
    <t>Flavienp@browardmpo.org</t>
  </si>
  <si>
    <t>Polzin</t>
  </si>
  <si>
    <t>Learned</t>
  </si>
  <si>
    <t>Jason</t>
  </si>
  <si>
    <t>Jason.Learned@dot.state.fl.us</t>
  </si>
  <si>
    <t>(407) 482-5320</t>
  </si>
  <si>
    <t>davidson@dunbartransportation.com</t>
  </si>
  <si>
    <t>Dunbar Transportation</t>
  </si>
  <si>
    <t>Connetics</t>
  </si>
  <si>
    <t>dschmitt@ctgconsult.com</t>
  </si>
  <si>
    <t>akumar@ctgconsult.com</t>
  </si>
  <si>
    <t>2685 Marsh Drive, San Ramon, CA 94583</t>
  </si>
  <si>
    <t>(925) 202-3395</t>
  </si>
  <si>
    <t>(614) 286-7433</t>
  </si>
  <si>
    <t>Matthew</t>
  </si>
  <si>
    <t>Martimo</t>
  </si>
  <si>
    <t>CITILABS</t>
  </si>
  <si>
    <t>One West Court Square, Stuite 710, Decatur, GA 30030</t>
  </si>
  <si>
    <t>mmartimo@citilabs.com</t>
  </si>
  <si>
    <t>(404) 671-9223</t>
  </si>
  <si>
    <t>Consultant Support :  Makarand Gawade, RS&amp;H; Heather Lupton, AECOM</t>
  </si>
  <si>
    <t>Denise</t>
  </si>
  <si>
    <t>Subcommittees:</t>
  </si>
  <si>
    <t>Modeling of Emerging Technologies</t>
  </si>
  <si>
    <t>Dan Macmurphy (lead), Tom Rossi, Steve Polzin, Santanu Roy, Jerry Graham, Denise Bunnewith, Jeanette Berk</t>
  </si>
  <si>
    <t>Model Update Process Advancement</t>
  </si>
  <si>
    <t>Jeanette Berk (lead), Denise Bunnewith, Steve Ruegg, Rob Schiffer</t>
  </si>
  <si>
    <t>STOPS</t>
  </si>
  <si>
    <t>Chris Wiglesworth (lead), Diane Quigley, Dave Schmitt, Jeanette Berk</t>
  </si>
  <si>
    <t xml:space="preserve">GTFS-FSUTMS Transit Networking </t>
  </si>
  <si>
    <t>David Schmitt (lead), Jeanette Berk, Jason Learned, Ashu Kumar, Krishnan Viswanathan, Sheldon Harrison</t>
  </si>
  <si>
    <t>FMTF Transit &amp; Rail Committee</t>
  </si>
  <si>
    <t>1525 International Parkway, Suite 3021, Lake Mary, FL 32746</t>
  </si>
  <si>
    <t>AECOM</t>
  </si>
  <si>
    <t>7650 West Courtney Campbell Causeway, Suite 700, Tampa, Fl  33607</t>
  </si>
  <si>
    <t>Chunyu.Lu@aecom.com</t>
  </si>
  <si>
    <t>(813) 842-6361</t>
  </si>
  <si>
    <t>Simons</t>
  </si>
  <si>
    <t>ATKINS</t>
  </si>
  <si>
    <t>1600 RiverEdge Parkway, NW, Suite 700, Atlanta, GA 30328</t>
  </si>
  <si>
    <t>chris.simons@atkinsglobal.com</t>
  </si>
  <si>
    <t xml:space="preserve">(678) 247-2457 </t>
  </si>
  <si>
    <t>10161 Centurion Parkway North, Suite 300, Jacksonville, FL. 32256-4122</t>
  </si>
  <si>
    <t xml:space="preserve"> jberk@gfnet.com</t>
  </si>
  <si>
    <t>Christopher</t>
  </si>
  <si>
    <t>Simpron</t>
  </si>
  <si>
    <t>FDOT District 1</t>
  </si>
  <si>
    <t>801 N. Broadway Avenue, Bartow, FL  33830</t>
  </si>
  <si>
    <t>Christopher.Simpron@dot.state.fl.us</t>
  </si>
  <si>
    <t>(863) 519-2343</t>
  </si>
  <si>
    <r>
      <t>Florida DOT Staff Coordinators:</t>
    </r>
    <r>
      <rPr>
        <b/>
        <i/>
        <sz val="14"/>
        <rFont val="Arial"/>
        <family val="2"/>
      </rPr>
      <t xml:space="preserve">  Heather Lupton</t>
    </r>
  </si>
  <si>
    <t>(407) 839-4006</t>
  </si>
  <si>
    <t>Vanesse Hangen Brustlin, Inc. (VHB)</t>
  </si>
  <si>
    <t>225 E. Robinson St., Suite 300, Orlando, FL 32801</t>
  </si>
  <si>
    <t>(904) 998-9809 Ext. 5915</t>
  </si>
  <si>
    <t>bambikapathy@vhb.com</t>
  </si>
  <si>
    <t xml:space="preserve"> </t>
  </si>
  <si>
    <t>Heather</t>
  </si>
  <si>
    <t>Lupton</t>
  </si>
  <si>
    <t>(850) 414-4991</t>
  </si>
  <si>
    <t>Heather.Lupton@dot.state.fl.us</t>
  </si>
  <si>
    <t>3111 N University Dr, Suite 725, Coral Springs, Florida 33065</t>
  </si>
  <si>
    <t>Xia</t>
  </si>
  <si>
    <t>WSP (Parsons Brinckerhoff)</t>
  </si>
  <si>
    <t>101 Station Landing, Suite 410, Medford, MA  02155</t>
  </si>
  <si>
    <t>(781) 539-6756</t>
  </si>
  <si>
    <t>dbunnewith@northfloridatpo.com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</si>
</sst>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0"/>
      <color rgb="FF000000"/>
      <name val="Century Gothic"/>
      <family val="2"/>
    </font>
    <font>
      <sz val="14"/>
      <color theme="1"/>
      <name val="Calibri"/>
      <family val="2"/>
      <scheme val="minor"/>
    </font>
    <font>
      <sz val="10"/>
      <color rgb="FF333399"/>
      <name val="Arial"/>
      <family val="2"/>
    </font>
    <font>
      <sz val="10"/>
      <color rgb="FF0000FF"/>
      <name val="Arial"/>
      <family val="2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i/>
      <sz val="12"/>
      <color rgb="FF1F497D"/>
      <name val="Times New Roman"/>
      <family val="1"/>
    </font>
    <font>
      <sz val="9"/>
      <color rgb="FF1F497D"/>
      <name val="Arial"/>
      <family val="2"/>
    </font>
    <font>
      <sz val="12"/>
      <color theme="1"/>
      <name val="Garamond"/>
      <family val="1"/>
    </font>
    <font>
      <sz val="9"/>
      <color rgb="FF000000"/>
      <name val="Segoe UI"/>
      <family val="2"/>
    </font>
    <font>
      <b/>
      <sz val="11"/>
      <color theme="1"/>
      <name val="Calibri"/>
      <family val="2"/>
      <scheme val="minor"/>
    </font>
    <font>
      <sz val="18"/>
      <color theme="0"/>
      <name val="Cambria"/>
      <family val="1"/>
      <scheme val="major"/>
    </font>
    <font>
      <i/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4F81BD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385D8A"/>
      </left>
      <right/>
      <top style="thick">
        <color rgb="FF385D8A"/>
      </top>
      <bottom/>
      <diagonal/>
    </border>
    <border>
      <left/>
      <right/>
      <top style="thick">
        <color rgb="FF385D8A"/>
      </top>
      <bottom/>
      <diagonal/>
    </border>
    <border>
      <left/>
      <right style="thick">
        <color rgb="FF385D8A"/>
      </right>
      <top style="thick">
        <color rgb="FF385D8A"/>
      </top>
      <bottom/>
      <diagonal/>
    </border>
    <border>
      <left style="thick">
        <color rgb="FF385D8A"/>
      </left>
      <right/>
      <top/>
      <bottom style="thick">
        <color rgb="FF385D8A"/>
      </bottom>
      <diagonal/>
    </border>
    <border>
      <left/>
      <right/>
      <top/>
      <bottom style="thick">
        <color rgb="FF385D8A"/>
      </bottom>
      <diagonal/>
    </border>
    <border>
      <left/>
      <right style="thick">
        <color rgb="FF385D8A"/>
      </right>
      <top/>
      <bottom style="thick">
        <color rgb="FF385D8A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4" fillId="0" borderId="0" xfId="0" applyFont="1"/>
    <xf numFmtId="0" fontId="7" fillId="0" borderId="1" xfId="0" applyFont="1" applyBorder="1"/>
    <xf numFmtId="0" fontId="8" fillId="0" borderId="1" xfId="0" applyFont="1" applyFill="1" applyBorder="1"/>
    <xf numFmtId="0" fontId="8" fillId="0" borderId="1" xfId="0" applyFont="1" applyBorder="1"/>
    <xf numFmtId="14" fontId="9" fillId="0" borderId="0" xfId="0" quotePrefix="1" applyNumberFormat="1" applyFont="1"/>
    <xf numFmtId="0" fontId="3" fillId="0" borderId="1" xfId="0" applyFont="1" applyBorder="1"/>
    <xf numFmtId="0" fontId="0" fillId="0" borderId="0" xfId="0" applyAlignment="1">
      <alignment horizontal="center"/>
    </xf>
    <xf numFmtId="0" fontId="10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/>
    </xf>
    <xf numFmtId="0" fontId="13" fillId="0" borderId="0" xfId="0" applyFont="1"/>
    <xf numFmtId="0" fontId="14" fillId="0" borderId="0" xfId="1" applyAlignment="1" applyProtection="1"/>
    <xf numFmtId="0" fontId="2" fillId="0" borderId="1" xfId="0" applyFont="1" applyFill="1" applyBorder="1"/>
    <xf numFmtId="0" fontId="2" fillId="0" borderId="1" xfId="0" applyFont="1" applyBorder="1"/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 indent="5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/>
    <xf numFmtId="0" fontId="14" fillId="0" borderId="1" xfId="1" applyBorder="1" applyAlignment="1" applyProtection="1"/>
    <xf numFmtId="0" fontId="1" fillId="0" borderId="1" xfId="0" applyFont="1" applyFill="1" applyBorder="1" applyAlignment="1">
      <alignment horizontal="center"/>
    </xf>
    <xf numFmtId="0" fontId="1" fillId="0" borderId="2" xfId="0" quotePrefix="1" applyFont="1" applyBorder="1"/>
    <xf numFmtId="0" fontId="1" fillId="0" borderId="0" xfId="0" applyFont="1" applyAlignment="1">
      <alignment vertical="center"/>
    </xf>
    <xf numFmtId="0" fontId="1" fillId="0" borderId="0" xfId="0" applyFont="1"/>
    <xf numFmtId="0" fontId="18" fillId="0" borderId="0" xfId="0" applyFont="1" applyAlignment="1">
      <alignment vertical="center"/>
    </xf>
    <xf numFmtId="0" fontId="7" fillId="0" borderId="1" xfId="0" applyFont="1" applyBorder="1" applyAlignment="1">
      <alignment wrapText="1"/>
    </xf>
    <xf numFmtId="0" fontId="14" fillId="0" borderId="0" xfId="1" applyAlignment="1" applyProtection="1">
      <alignment vertical="center"/>
    </xf>
    <xf numFmtId="0" fontId="19" fillId="0" borderId="0" xfId="0" applyFont="1" applyAlignment="1">
      <alignment vertical="center"/>
    </xf>
    <xf numFmtId="0" fontId="1" fillId="0" borderId="0" xfId="0" applyFont="1" applyAlignment="1"/>
    <xf numFmtId="0" fontId="20" fillId="0" borderId="0" xfId="0" applyFont="1"/>
    <xf numFmtId="0" fontId="1" fillId="0" borderId="0" xfId="0" applyFont="1" applyFill="1" applyBorder="1"/>
    <xf numFmtId="0" fontId="23" fillId="0" borderId="0" xfId="0" applyFont="1"/>
    <xf numFmtId="0" fontId="24" fillId="0" borderId="0" xfId="0" applyFont="1"/>
    <xf numFmtId="0" fontId="0" fillId="0" borderId="0" xfId="0" applyAlignment="1">
      <alignment vertical="center"/>
    </xf>
    <xf numFmtId="164" fontId="22" fillId="0" borderId="0" xfId="0" quotePrefix="1" applyNumberFormat="1" applyFont="1" applyAlignment="1">
      <alignment horizontal="left"/>
    </xf>
    <xf numFmtId="0" fontId="21" fillId="3" borderId="4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385D8A"/>
      <color rgb="FF4F81B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uegg@pbworld.com" TargetMode="External"/><Relationship Id="rId13" Type="http://schemas.openxmlformats.org/officeDocument/2006/relationships/hyperlink" Target="mailto:kviswanathan@camsys.com" TargetMode="External"/><Relationship Id="rId18" Type="http://schemas.openxmlformats.org/officeDocument/2006/relationships/hyperlink" Target="mailto:Min-Tang.Li@dot.state.fl.us" TargetMode="External"/><Relationship Id="rId26" Type="http://schemas.openxmlformats.org/officeDocument/2006/relationships/hyperlink" Target="mailto:hdavis@gfnet.com" TargetMode="External"/><Relationship Id="rId39" Type="http://schemas.openxmlformats.org/officeDocument/2006/relationships/hyperlink" Target="mailto:Flavienp@browardmpo.org" TargetMode="External"/><Relationship Id="rId3" Type="http://schemas.openxmlformats.org/officeDocument/2006/relationships/hyperlink" Target="mailto:Frank.Tabatabaee@dot.state.fl.us" TargetMode="External"/><Relationship Id="rId21" Type="http://schemas.openxmlformats.org/officeDocument/2006/relationships/hyperlink" Target="mailto:ekaisar@fau.edu" TargetMode="External"/><Relationship Id="rId34" Type="http://schemas.openxmlformats.org/officeDocument/2006/relationships/hyperlink" Target="mailto:susan.sadighi@dot.state.fl.us" TargetMode="External"/><Relationship Id="rId42" Type="http://schemas.openxmlformats.org/officeDocument/2006/relationships/hyperlink" Target="mailto:Chunyu.Lu@aecom.com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dschmitt@ctgconsult.com" TargetMode="External"/><Relationship Id="rId12" Type="http://schemas.openxmlformats.org/officeDocument/2006/relationships/hyperlink" Target="mailto:polzin@cutr.usf.edu" TargetMode="External"/><Relationship Id="rId17" Type="http://schemas.openxmlformats.org/officeDocument/2006/relationships/hyperlink" Target="mailto:mckinleys@plancom.org" TargetMode="External"/><Relationship Id="rId25" Type="http://schemas.openxmlformats.org/officeDocument/2006/relationships/hyperlink" Target="mailto:dbunnewith@northfloridatpo.com" TargetMode="External"/><Relationship Id="rId33" Type="http://schemas.openxmlformats.org/officeDocument/2006/relationships/hyperlink" Target="mailto:Makarand.Gawade@dot.state.fl.us" TargetMode="External"/><Relationship Id="rId38" Type="http://schemas.openxmlformats.org/officeDocument/2006/relationships/hyperlink" Target="mailto:Robert.Schiffer@stantec.com" TargetMode="External"/><Relationship Id="rId46" Type="http://schemas.openxmlformats.org/officeDocument/2006/relationships/hyperlink" Target="mailto:dmacmurphy@trafodata.net" TargetMode="External"/><Relationship Id="rId2" Type="http://schemas.openxmlformats.org/officeDocument/2006/relationships/hyperlink" Target="mailto:gabrielle.matthews@dot.state.fl.us" TargetMode="External"/><Relationship Id="rId16" Type="http://schemas.openxmlformats.org/officeDocument/2006/relationships/hyperlink" Target="mailto:qyuan@bcceng.com" TargetMode="External"/><Relationship Id="rId20" Type="http://schemas.openxmlformats.org/officeDocument/2006/relationships/hyperlink" Target="mailto:kkaltenbach@corradino.com" TargetMode="External"/><Relationship Id="rId29" Type="http://schemas.openxmlformats.org/officeDocument/2006/relationships/hyperlink" Target="mailto:jgraham@trafodata.net" TargetMode="External"/><Relationship Id="rId41" Type="http://schemas.openxmlformats.org/officeDocument/2006/relationships/hyperlink" Target="mailto:mmartimo@citilabs.com" TargetMode="External"/><Relationship Id="rId1" Type="http://schemas.openxmlformats.org/officeDocument/2006/relationships/hyperlink" Target="mailto:terrence.corkery@dot.state.fl.us" TargetMode="External"/><Relationship Id="rId6" Type="http://schemas.openxmlformats.org/officeDocument/2006/relationships/hyperlink" Target="mailto:scott.seeburger@dot.state.fl.us" TargetMode="External"/><Relationship Id="rId11" Type="http://schemas.openxmlformats.org/officeDocument/2006/relationships/hyperlink" Target="mailto:prichmond@lakesumtermpo.com" TargetMode="External"/><Relationship Id="rId24" Type="http://schemas.openxmlformats.org/officeDocument/2006/relationships/hyperlink" Target="mailto:lbollenback@volusiatpo.org" TargetMode="External"/><Relationship Id="rId32" Type="http://schemas.openxmlformats.org/officeDocument/2006/relationships/hyperlink" Target="mailto:ljin@kittelson.com" TargetMode="External"/><Relationship Id="rId37" Type="http://schemas.openxmlformats.org/officeDocument/2006/relationships/hyperlink" Target="mailto:Chris.Wiglesworth@dot.state.fl.us" TargetMode="External"/><Relationship Id="rId40" Type="http://schemas.openxmlformats.org/officeDocument/2006/relationships/hyperlink" Target="mailto:davidson@dunbartransportation.com" TargetMode="External"/><Relationship Id="rId45" Type="http://schemas.openxmlformats.org/officeDocument/2006/relationships/hyperlink" Target="mailto:Heather.Lupton@dot.state.fl.us" TargetMode="External"/><Relationship Id="rId5" Type="http://schemas.openxmlformats.org/officeDocument/2006/relationships/hyperlink" Target="mailto:cesar.segovia@dot.state.fl.us" TargetMode="External"/><Relationship Id="rId15" Type="http://schemas.openxmlformats.org/officeDocument/2006/relationships/hyperlink" Target="mailto:yafeng@ce.ufl.edu" TargetMode="External"/><Relationship Id="rId23" Type="http://schemas.openxmlformats.org/officeDocument/2006/relationships/hyperlink" Target="mailto:bambikapathy@vhb.com" TargetMode="External"/><Relationship Id="rId28" Type="http://schemas.openxmlformats.org/officeDocument/2006/relationships/hyperlink" Target="mailto:bgomez@martin.fl.us" TargetMode="External"/><Relationship Id="rId36" Type="http://schemas.openxmlformats.org/officeDocument/2006/relationships/hyperlink" Target="mailto:bcrawley@cfrpc.org" TargetMode="External"/><Relationship Id="rId10" Type="http://schemas.openxmlformats.org/officeDocument/2006/relationships/hyperlink" Target="mailto:trossi@camsys.com" TargetMode="External"/><Relationship Id="rId19" Type="http://schemas.openxmlformats.org/officeDocument/2006/relationships/hyperlink" Target="mailto:akumar@ctgconsult.com" TargetMode="External"/><Relationship Id="rId31" Type="http://schemas.openxmlformats.org/officeDocument/2006/relationships/hyperlink" Target="mailto:sharrison@camsys.com" TargetMode="External"/><Relationship Id="rId44" Type="http://schemas.openxmlformats.org/officeDocument/2006/relationships/hyperlink" Target="mailto:Christopher.Simpron@dot.state.fl.us" TargetMode="External"/><Relationship Id="rId4" Type="http://schemas.openxmlformats.org/officeDocument/2006/relationships/hyperlink" Target="mailto:mhsung@gfnet.com" TargetMode="External"/><Relationship Id="rId9" Type="http://schemas.openxmlformats.org/officeDocument/2006/relationships/hyperlink" Target="mailto:santanu.roy@hdrinc.com" TargetMode="External"/><Relationship Id="rId14" Type="http://schemas.openxmlformats.org/officeDocument/2006/relationships/hyperlink" Target="mailto:budw@plancom.org" TargetMode="External"/><Relationship Id="rId22" Type="http://schemas.openxmlformats.org/officeDocument/2006/relationships/hyperlink" Target="mailto:xjin1@fiu.edu" TargetMode="External"/><Relationship Id="rId27" Type="http://schemas.openxmlformats.org/officeDocument/2006/relationships/hyperlink" Target="mailto:escalante@ncfrpc.org" TargetMode="External"/><Relationship Id="rId30" Type="http://schemas.openxmlformats.org/officeDocument/2006/relationships/hyperlink" Target="mailto:shan@bcceng.com" TargetMode="External"/><Relationship Id="rId35" Type="http://schemas.openxmlformats.org/officeDocument/2006/relationships/hyperlink" Target="mailto:svaranasi@corradino.com" TargetMode="External"/><Relationship Id="rId43" Type="http://schemas.openxmlformats.org/officeDocument/2006/relationships/hyperlink" Target="mailto:chris.simons@atkinsglob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70"/>
  <sheetViews>
    <sheetView tabSelected="1" workbookViewId="0">
      <pane xSplit="3" topLeftCell="F1" activePane="topRight" state="frozen"/>
      <selection pane="topRight" activeCell="A7" sqref="A7:D7"/>
    </sheetView>
  </sheetViews>
  <sheetFormatPr defaultRowHeight="14.4" x14ac:dyDescent="0.3"/>
  <cols>
    <col min="1" max="1" width="4.88671875" customWidth="1"/>
    <col min="2" max="2" width="17.33203125" customWidth="1"/>
    <col min="3" max="3" width="18.6640625" customWidth="1"/>
    <col min="4" max="4" width="40.109375" customWidth="1"/>
    <col min="5" max="5" width="80.6640625" customWidth="1"/>
    <col min="6" max="6" width="37" customWidth="1"/>
    <col min="7" max="7" width="22.5546875" customWidth="1"/>
    <col min="8" max="8" width="5.88671875" style="7" customWidth="1"/>
    <col min="9" max="9" width="6.44140625" style="7" customWidth="1"/>
    <col min="10" max="10" width="13.6640625" customWidth="1"/>
  </cols>
  <sheetData>
    <row r="1" spans="1:12" ht="15" thickTop="1" x14ac:dyDescent="0.3">
      <c r="A1" s="54" t="s">
        <v>273</v>
      </c>
      <c r="B1" s="55"/>
      <c r="C1" s="55"/>
      <c r="D1" s="55"/>
      <c r="E1" s="55"/>
      <c r="F1" s="55"/>
      <c r="G1" s="55"/>
      <c r="H1" s="55"/>
      <c r="I1" s="56"/>
    </row>
    <row r="2" spans="1:12" ht="15" thickBot="1" x14ac:dyDescent="0.35">
      <c r="A2" s="57"/>
      <c r="B2" s="58"/>
      <c r="C2" s="58"/>
      <c r="D2" s="58"/>
      <c r="E2" s="58"/>
      <c r="F2" s="58"/>
      <c r="G2" s="58"/>
      <c r="H2" s="58"/>
      <c r="I2" s="59"/>
    </row>
    <row r="3" spans="1:12" ht="29.25" customHeight="1" thickTop="1" x14ac:dyDescent="0.3">
      <c r="A3" s="1" t="s">
        <v>45</v>
      </c>
      <c r="E3" s="47"/>
      <c r="F3" s="17"/>
    </row>
    <row r="4" spans="1:12" ht="17.399999999999999" x14ac:dyDescent="0.3">
      <c r="A4" s="1" t="str">
        <f>"Tri-Chair Liaison: "&amp;B14&amp;" "&amp;C14</f>
        <v>Tri-Chair Liaison: Denise Bunnewith</v>
      </c>
      <c r="E4" s="50"/>
      <c r="F4" s="17"/>
    </row>
    <row r="5" spans="1:12" ht="17.399999999999999" x14ac:dyDescent="0.3">
      <c r="A5" s="1" t="s">
        <v>292</v>
      </c>
      <c r="E5" s="41"/>
      <c r="F5" s="17"/>
    </row>
    <row r="6" spans="1:12" ht="17.399999999999999" x14ac:dyDescent="0.3">
      <c r="A6" s="1" t="s">
        <v>262</v>
      </c>
      <c r="E6" s="41"/>
      <c r="F6" s="17"/>
    </row>
    <row r="7" spans="1:12" x14ac:dyDescent="0.3">
      <c r="A7" s="53">
        <f ca="1">NOW()</f>
        <v>42950.551821875</v>
      </c>
      <c r="B7" s="53"/>
      <c r="C7" s="53"/>
      <c r="D7" s="53"/>
      <c r="E7" s="35"/>
      <c r="F7" s="18"/>
    </row>
    <row r="8" spans="1:12" ht="15.6" x14ac:dyDescent="0.3">
      <c r="A8" s="5"/>
    </row>
    <row r="9" spans="1:12" x14ac:dyDescent="0.3">
      <c r="A9" s="9" t="s">
        <v>0</v>
      </c>
      <c r="B9" s="10" t="s">
        <v>135</v>
      </c>
      <c r="C9" s="10" t="s">
        <v>136</v>
      </c>
      <c r="D9" s="10" t="s">
        <v>1</v>
      </c>
      <c r="E9" s="10" t="s">
        <v>2</v>
      </c>
      <c r="F9" s="10" t="s">
        <v>3</v>
      </c>
      <c r="G9" s="10" t="s">
        <v>4</v>
      </c>
      <c r="H9" s="9" t="s">
        <v>48</v>
      </c>
      <c r="I9" s="9" t="s">
        <v>88</v>
      </c>
    </row>
    <row r="10" spans="1:12" ht="5.4" hidden="1" customHeight="1" x14ac:dyDescent="0.3">
      <c r="A10" s="36"/>
      <c r="B10" s="37" t="s">
        <v>298</v>
      </c>
      <c r="C10" s="37" t="s">
        <v>298</v>
      </c>
      <c r="D10" s="10"/>
      <c r="E10" s="10"/>
      <c r="F10" s="10" t="s">
        <v>298</v>
      </c>
      <c r="G10" s="10" t="s">
        <v>298</v>
      </c>
      <c r="H10" s="9" t="s">
        <v>298</v>
      </c>
      <c r="I10" s="9" t="s">
        <v>298</v>
      </c>
    </row>
    <row r="11" spans="1:12" x14ac:dyDescent="0.3">
      <c r="A11" s="11">
        <f>+A10+1</f>
        <v>1</v>
      </c>
      <c r="B11" s="40" t="s">
        <v>137</v>
      </c>
      <c r="C11" s="40" t="s">
        <v>200</v>
      </c>
      <c r="D11" s="32" t="s">
        <v>294</v>
      </c>
      <c r="E11" s="2" t="s">
        <v>295</v>
      </c>
      <c r="F11" s="38" t="s">
        <v>297</v>
      </c>
      <c r="G11" s="33" t="s">
        <v>293</v>
      </c>
      <c r="H11" s="21" t="s">
        <v>49</v>
      </c>
      <c r="I11" s="23" t="s">
        <v>89</v>
      </c>
    </row>
    <row r="12" spans="1:12" x14ac:dyDescent="0.3">
      <c r="A12" s="11">
        <f t="shared" ref="A12:A24" si="0">+A11+1</f>
        <v>2</v>
      </c>
      <c r="B12" s="40" t="s">
        <v>138</v>
      </c>
      <c r="C12" s="40" t="s">
        <v>139</v>
      </c>
      <c r="D12" s="4" t="s">
        <v>10</v>
      </c>
      <c r="E12" s="44" t="s">
        <v>284</v>
      </c>
      <c r="F12" s="18" t="s">
        <v>285</v>
      </c>
      <c r="G12" s="32" t="s">
        <v>296</v>
      </c>
      <c r="H12" s="21" t="s">
        <v>49</v>
      </c>
      <c r="I12" s="23" t="s">
        <v>55</v>
      </c>
    </row>
    <row r="13" spans="1:12" ht="15.6" x14ac:dyDescent="0.3">
      <c r="A13" s="11">
        <f t="shared" si="0"/>
        <v>3</v>
      </c>
      <c r="B13" s="40" t="s">
        <v>140</v>
      </c>
      <c r="C13" s="40" t="s">
        <v>201</v>
      </c>
      <c r="D13" s="6" t="s">
        <v>72</v>
      </c>
      <c r="E13" s="2" t="s">
        <v>73</v>
      </c>
      <c r="F13" s="38" t="s">
        <v>74</v>
      </c>
      <c r="G13" s="6" t="s">
        <v>75</v>
      </c>
      <c r="H13" s="22" t="s">
        <v>55</v>
      </c>
      <c r="I13" s="23" t="s">
        <v>89</v>
      </c>
      <c r="L13" s="31"/>
    </row>
    <row r="14" spans="1:12" ht="15.6" x14ac:dyDescent="0.3">
      <c r="A14" s="11">
        <f t="shared" si="0"/>
        <v>4</v>
      </c>
      <c r="B14" s="40" t="s">
        <v>263</v>
      </c>
      <c r="C14" s="40" t="s">
        <v>202</v>
      </c>
      <c r="D14" s="6" t="s">
        <v>46</v>
      </c>
      <c r="E14" s="2" t="s">
        <v>47</v>
      </c>
      <c r="F14" s="38" t="s">
        <v>308</v>
      </c>
      <c r="G14" s="6" t="s">
        <v>110</v>
      </c>
      <c r="H14" s="34" t="s">
        <v>55</v>
      </c>
      <c r="I14" s="34" t="s">
        <v>89</v>
      </c>
      <c r="L14" s="31"/>
    </row>
    <row r="15" spans="1:12" x14ac:dyDescent="0.3">
      <c r="A15" s="11">
        <f t="shared" si="0"/>
        <v>5</v>
      </c>
      <c r="B15" s="40" t="s">
        <v>141</v>
      </c>
      <c r="C15" s="40" t="s">
        <v>142</v>
      </c>
      <c r="D15" s="20" t="s">
        <v>85</v>
      </c>
      <c r="E15" s="2" t="s">
        <v>19</v>
      </c>
      <c r="F15" s="38" t="s">
        <v>86</v>
      </c>
      <c r="G15" s="20" t="s">
        <v>87</v>
      </c>
      <c r="H15" s="23" t="s">
        <v>56</v>
      </c>
      <c r="I15" s="23" t="s">
        <v>55</v>
      </c>
    </row>
    <row r="16" spans="1:12" x14ac:dyDescent="0.3">
      <c r="A16" s="11">
        <f t="shared" si="0"/>
        <v>6</v>
      </c>
      <c r="B16" s="40" t="s">
        <v>143</v>
      </c>
      <c r="C16" s="40" t="s">
        <v>203</v>
      </c>
      <c r="D16" s="32" t="s">
        <v>217</v>
      </c>
      <c r="E16" s="2" t="s">
        <v>216</v>
      </c>
      <c r="F16" s="18" t="s">
        <v>215</v>
      </c>
      <c r="G16" s="42" t="s">
        <v>214</v>
      </c>
      <c r="H16" s="34" t="s">
        <v>55</v>
      </c>
      <c r="I16" s="23" t="s">
        <v>89</v>
      </c>
    </row>
    <row r="17" spans="1:10" x14ac:dyDescent="0.3">
      <c r="A17" s="11">
        <f t="shared" si="0"/>
        <v>7</v>
      </c>
      <c r="B17" s="40" t="s">
        <v>144</v>
      </c>
      <c r="C17" s="40" t="s">
        <v>145</v>
      </c>
      <c r="D17" s="33" t="s">
        <v>249</v>
      </c>
      <c r="E17" s="2" t="s">
        <v>253</v>
      </c>
      <c r="F17" s="18" t="s">
        <v>248</v>
      </c>
      <c r="G17" s="32" t="s">
        <v>254</v>
      </c>
      <c r="H17" s="21" t="s">
        <v>49</v>
      </c>
      <c r="I17" s="23" t="s">
        <v>55</v>
      </c>
    </row>
    <row r="18" spans="1:10" x14ac:dyDescent="0.3">
      <c r="A18" s="11">
        <f t="shared" si="0"/>
        <v>8</v>
      </c>
      <c r="B18" s="40" t="s">
        <v>146</v>
      </c>
      <c r="C18" s="40" t="s">
        <v>147</v>
      </c>
      <c r="D18" s="4" t="s">
        <v>10</v>
      </c>
      <c r="E18" s="2" t="s">
        <v>11</v>
      </c>
      <c r="F18" s="38" t="s">
        <v>12</v>
      </c>
      <c r="G18" s="4" t="s">
        <v>63</v>
      </c>
      <c r="H18" s="21" t="s">
        <v>49</v>
      </c>
      <c r="I18" s="23" t="s">
        <v>55</v>
      </c>
    </row>
    <row r="19" spans="1:10" x14ac:dyDescent="0.3">
      <c r="A19" s="11">
        <f t="shared" si="0"/>
        <v>9</v>
      </c>
      <c r="B19" s="40" t="s">
        <v>148</v>
      </c>
      <c r="C19" s="40" t="s">
        <v>204</v>
      </c>
      <c r="D19" s="32" t="s">
        <v>42</v>
      </c>
      <c r="E19" s="2" t="s">
        <v>43</v>
      </c>
      <c r="F19" s="38" t="s">
        <v>44</v>
      </c>
      <c r="G19" s="33" t="s">
        <v>54</v>
      </c>
      <c r="H19" s="34" t="s">
        <v>55</v>
      </c>
      <c r="I19" s="34" t="s">
        <v>89</v>
      </c>
    </row>
    <row r="20" spans="1:10" x14ac:dyDescent="0.3">
      <c r="A20" s="11">
        <f t="shared" si="0"/>
        <v>10</v>
      </c>
      <c r="B20" s="40" t="s">
        <v>222</v>
      </c>
      <c r="C20" s="40" t="s">
        <v>223</v>
      </c>
      <c r="D20" s="3" t="s">
        <v>5</v>
      </c>
      <c r="E20" s="2" t="s">
        <v>224</v>
      </c>
      <c r="F20" s="38" t="s">
        <v>225</v>
      </c>
      <c r="G20" s="33" t="s">
        <v>226</v>
      </c>
      <c r="H20" s="34" t="s">
        <v>49</v>
      </c>
      <c r="I20" s="34" t="s">
        <v>89</v>
      </c>
    </row>
    <row r="21" spans="1:10" x14ac:dyDescent="0.3">
      <c r="A21" s="11">
        <f t="shared" si="0"/>
        <v>11</v>
      </c>
      <c r="B21" s="40" t="s">
        <v>238</v>
      </c>
      <c r="C21" s="40" t="s">
        <v>237</v>
      </c>
      <c r="D21" s="33" t="s">
        <v>239</v>
      </c>
      <c r="E21" s="2" t="s">
        <v>240</v>
      </c>
      <c r="F21" s="38" t="s">
        <v>242</v>
      </c>
      <c r="G21" s="33" t="s">
        <v>241</v>
      </c>
      <c r="H21" s="34" t="s">
        <v>55</v>
      </c>
      <c r="I21" s="34" t="s">
        <v>55</v>
      </c>
    </row>
    <row r="22" spans="1:10" x14ac:dyDescent="0.3">
      <c r="A22" s="11">
        <f t="shared" si="0"/>
        <v>12</v>
      </c>
      <c r="B22" s="40" t="s">
        <v>149</v>
      </c>
      <c r="C22" s="40" t="s">
        <v>205</v>
      </c>
      <c r="D22" s="32" t="s">
        <v>121</v>
      </c>
      <c r="E22" s="2" t="s">
        <v>123</v>
      </c>
      <c r="F22" s="38" t="s">
        <v>122</v>
      </c>
      <c r="G22" s="33" t="s">
        <v>227</v>
      </c>
      <c r="H22" s="34" t="s">
        <v>49</v>
      </c>
      <c r="I22" s="34" t="s">
        <v>89</v>
      </c>
    </row>
    <row r="23" spans="1:10" x14ac:dyDescent="0.3">
      <c r="A23" s="11">
        <f t="shared" si="0"/>
        <v>13</v>
      </c>
      <c r="B23" s="40" t="s">
        <v>150</v>
      </c>
      <c r="C23" s="40" t="s">
        <v>206</v>
      </c>
      <c r="D23" s="32" t="s">
        <v>106</v>
      </c>
      <c r="E23" s="2" t="s">
        <v>107</v>
      </c>
      <c r="F23" s="38" t="s">
        <v>108</v>
      </c>
      <c r="G23" s="33" t="s">
        <v>109</v>
      </c>
      <c r="H23" s="34" t="s">
        <v>55</v>
      </c>
      <c r="I23" s="34" t="s">
        <v>89</v>
      </c>
    </row>
    <row r="24" spans="1:10" x14ac:dyDescent="0.3">
      <c r="A24" s="11">
        <f t="shared" si="0"/>
        <v>14</v>
      </c>
      <c r="B24" s="40" t="s">
        <v>151</v>
      </c>
      <c r="C24" s="40" t="s">
        <v>207</v>
      </c>
      <c r="D24" s="3" t="s">
        <v>76</v>
      </c>
      <c r="E24" s="2" t="s">
        <v>77</v>
      </c>
      <c r="F24" s="18" t="s">
        <v>111</v>
      </c>
      <c r="G24" s="2" t="s">
        <v>78</v>
      </c>
      <c r="H24" s="21" t="s">
        <v>49</v>
      </c>
      <c r="I24" s="23" t="s">
        <v>89</v>
      </c>
    </row>
    <row r="25" spans="1:10" x14ac:dyDescent="0.3">
      <c r="A25" s="13">
        <f t="shared" ref="A25:A60" si="1">A24+1</f>
        <v>15</v>
      </c>
      <c r="B25" s="40" t="s">
        <v>152</v>
      </c>
      <c r="C25" s="40" t="s">
        <v>153</v>
      </c>
      <c r="D25" s="33" t="s">
        <v>99</v>
      </c>
      <c r="E25" s="2" t="s">
        <v>100</v>
      </c>
      <c r="F25" s="18" t="s">
        <v>101</v>
      </c>
      <c r="G25" s="2" t="s">
        <v>102</v>
      </c>
      <c r="H25" s="34" t="s">
        <v>49</v>
      </c>
      <c r="I25" s="34" t="s">
        <v>55</v>
      </c>
    </row>
    <row r="26" spans="1:10" x14ac:dyDescent="0.3">
      <c r="A26" s="13">
        <f t="shared" si="1"/>
        <v>16</v>
      </c>
      <c r="B26" s="40" t="s">
        <v>154</v>
      </c>
      <c r="C26" s="40" t="s">
        <v>155</v>
      </c>
      <c r="D26" s="3" t="s">
        <v>5</v>
      </c>
      <c r="E26" s="2" t="s">
        <v>234</v>
      </c>
      <c r="F26" s="38" t="s">
        <v>41</v>
      </c>
      <c r="G26" s="3" t="s">
        <v>61</v>
      </c>
      <c r="H26" s="25" t="s">
        <v>49</v>
      </c>
      <c r="I26" s="29" t="s">
        <v>55</v>
      </c>
    </row>
    <row r="27" spans="1:10" x14ac:dyDescent="0.3">
      <c r="A27" s="13">
        <f t="shared" si="1"/>
        <v>17</v>
      </c>
      <c r="B27" s="40" t="s">
        <v>156</v>
      </c>
      <c r="C27" s="40" t="s">
        <v>157</v>
      </c>
      <c r="D27" s="3" t="s">
        <v>27</v>
      </c>
      <c r="E27" s="2" t="s">
        <v>28</v>
      </c>
      <c r="F27" s="38" t="s">
        <v>29</v>
      </c>
      <c r="G27" s="2" t="s">
        <v>62</v>
      </c>
      <c r="H27" s="24" t="s">
        <v>49</v>
      </c>
      <c r="I27" s="24" t="s">
        <v>55</v>
      </c>
    </row>
    <row r="28" spans="1:10" x14ac:dyDescent="0.3">
      <c r="A28" s="12">
        <f t="shared" si="1"/>
        <v>18</v>
      </c>
      <c r="B28" s="40" t="s">
        <v>304</v>
      </c>
      <c r="C28" s="40" t="s">
        <v>157</v>
      </c>
      <c r="D28" s="3" t="s">
        <v>51</v>
      </c>
      <c r="E28" s="2" t="s">
        <v>52</v>
      </c>
      <c r="F28" s="38" t="s">
        <v>53</v>
      </c>
      <c r="G28" s="2" t="s">
        <v>64</v>
      </c>
      <c r="H28" s="24" t="s">
        <v>50</v>
      </c>
      <c r="I28" s="24" t="s">
        <v>89</v>
      </c>
    </row>
    <row r="29" spans="1:10" x14ac:dyDescent="0.3">
      <c r="A29" s="11">
        <f t="shared" si="1"/>
        <v>19</v>
      </c>
      <c r="B29" s="40" t="s">
        <v>158</v>
      </c>
      <c r="C29" s="40" t="s">
        <v>159</v>
      </c>
      <c r="D29" s="3" t="s">
        <v>38</v>
      </c>
      <c r="E29" s="2" t="s">
        <v>39</v>
      </c>
      <c r="F29" s="38" t="s">
        <v>23</v>
      </c>
      <c r="G29" s="4" t="s">
        <v>40</v>
      </c>
      <c r="H29" s="21" t="s">
        <v>50</v>
      </c>
      <c r="I29" s="23" t="s">
        <v>55</v>
      </c>
    </row>
    <row r="30" spans="1:10" x14ac:dyDescent="0.3">
      <c r="A30" s="12">
        <f t="shared" si="1"/>
        <v>20</v>
      </c>
      <c r="B30" s="40" t="s">
        <v>160</v>
      </c>
      <c r="C30" s="40" t="s">
        <v>161</v>
      </c>
      <c r="D30" s="3" t="s">
        <v>7</v>
      </c>
      <c r="E30" s="2" t="s">
        <v>8</v>
      </c>
      <c r="F30" s="38" t="s">
        <v>9</v>
      </c>
      <c r="G30" s="4" t="s">
        <v>65</v>
      </c>
      <c r="H30" s="21" t="s">
        <v>49</v>
      </c>
      <c r="I30" s="23" t="s">
        <v>55</v>
      </c>
    </row>
    <row r="31" spans="1:10" x14ac:dyDescent="0.3">
      <c r="A31" s="13">
        <f t="shared" si="1"/>
        <v>21</v>
      </c>
      <c r="B31" s="40" t="s">
        <v>162</v>
      </c>
      <c r="C31" s="40" t="s">
        <v>163</v>
      </c>
      <c r="D31" s="33" t="s">
        <v>250</v>
      </c>
      <c r="E31" s="2" t="s">
        <v>303</v>
      </c>
      <c r="F31" s="38" t="s">
        <v>252</v>
      </c>
      <c r="G31" s="33" t="s">
        <v>255</v>
      </c>
      <c r="H31" s="25" t="s">
        <v>49</v>
      </c>
      <c r="I31" s="29" t="s">
        <v>55</v>
      </c>
      <c r="J31" s="46"/>
    </row>
    <row r="32" spans="1:10" x14ac:dyDescent="0.3">
      <c r="A32" s="13">
        <f t="shared" si="1"/>
        <v>22</v>
      </c>
      <c r="B32" s="40" t="s">
        <v>245</v>
      </c>
      <c r="C32" s="40" t="s">
        <v>244</v>
      </c>
      <c r="D32" s="3" t="s">
        <v>125</v>
      </c>
      <c r="E32" s="2" t="s">
        <v>126</v>
      </c>
      <c r="F32" s="38" t="s">
        <v>246</v>
      </c>
      <c r="G32" s="32" t="s">
        <v>247</v>
      </c>
      <c r="H32" s="39" t="s">
        <v>56</v>
      </c>
      <c r="I32" s="39" t="s">
        <v>55</v>
      </c>
      <c r="J32" s="46"/>
    </row>
    <row r="33" spans="1:12" x14ac:dyDescent="0.3">
      <c r="A33" s="13">
        <f t="shared" si="1"/>
        <v>23</v>
      </c>
      <c r="B33" s="40" t="s">
        <v>164</v>
      </c>
      <c r="C33" s="40" t="s">
        <v>156</v>
      </c>
      <c r="D33" s="3" t="s">
        <v>16</v>
      </c>
      <c r="E33" s="2" t="s">
        <v>17</v>
      </c>
      <c r="F33" s="38" t="s">
        <v>18</v>
      </c>
      <c r="G33" s="4" t="s">
        <v>66</v>
      </c>
      <c r="H33" s="21" t="s">
        <v>56</v>
      </c>
      <c r="I33" s="23" t="s">
        <v>55</v>
      </c>
      <c r="J33" s="46"/>
    </row>
    <row r="34" spans="1:12" x14ac:dyDescent="0.3">
      <c r="A34" s="11">
        <f t="shared" si="1"/>
        <v>24</v>
      </c>
      <c r="B34" s="40" t="s">
        <v>165</v>
      </c>
      <c r="C34" s="40" t="s">
        <v>208</v>
      </c>
      <c r="D34" s="51" t="s">
        <v>275</v>
      </c>
      <c r="E34" s="2" t="s">
        <v>276</v>
      </c>
      <c r="F34" s="38" t="s">
        <v>277</v>
      </c>
      <c r="G34" s="2" t="s">
        <v>278</v>
      </c>
      <c r="H34" s="34" t="s">
        <v>49</v>
      </c>
      <c r="I34" s="24" t="s">
        <v>55</v>
      </c>
      <c r="J34" s="46"/>
    </row>
    <row r="35" spans="1:12" x14ac:dyDescent="0.3">
      <c r="A35" s="11">
        <f t="shared" si="1"/>
        <v>25</v>
      </c>
      <c r="B35" s="40" t="s">
        <v>299</v>
      </c>
      <c r="C35" s="40" t="s">
        <v>300</v>
      </c>
      <c r="D35" s="3" t="s">
        <v>5</v>
      </c>
      <c r="E35" s="2" t="s">
        <v>234</v>
      </c>
      <c r="F35" s="45" t="s">
        <v>302</v>
      </c>
      <c r="G35" s="3" t="s">
        <v>301</v>
      </c>
      <c r="H35" s="34" t="s">
        <v>49</v>
      </c>
      <c r="I35" s="24" t="s">
        <v>55</v>
      </c>
      <c r="J35" s="46"/>
    </row>
    <row r="36" spans="1:12" x14ac:dyDescent="0.3">
      <c r="A36" s="11">
        <f t="shared" si="1"/>
        <v>26</v>
      </c>
      <c r="B36" s="40" t="s">
        <v>166</v>
      </c>
      <c r="C36" s="40" t="s">
        <v>167</v>
      </c>
      <c r="D36" s="3" t="s">
        <v>76</v>
      </c>
      <c r="E36" s="2" t="s">
        <v>77</v>
      </c>
      <c r="F36" s="45" t="s">
        <v>6</v>
      </c>
      <c r="G36" s="2" t="s">
        <v>78</v>
      </c>
      <c r="H36" s="21" t="s">
        <v>49</v>
      </c>
      <c r="I36" s="23" t="s">
        <v>55</v>
      </c>
    </row>
    <row r="37" spans="1:12" x14ac:dyDescent="0.3">
      <c r="A37" s="11">
        <f t="shared" si="1"/>
        <v>27</v>
      </c>
      <c r="B37" s="40" t="s">
        <v>256</v>
      </c>
      <c r="C37" s="40" t="s">
        <v>257</v>
      </c>
      <c r="D37" s="33" t="s">
        <v>258</v>
      </c>
      <c r="E37" s="2" t="s">
        <v>259</v>
      </c>
      <c r="F37" s="38" t="s">
        <v>260</v>
      </c>
      <c r="G37" s="2" t="s">
        <v>261</v>
      </c>
      <c r="H37" s="34" t="s">
        <v>49</v>
      </c>
      <c r="I37" s="34" t="s">
        <v>55</v>
      </c>
    </row>
    <row r="38" spans="1:12" x14ac:dyDescent="0.3">
      <c r="A38" s="11">
        <f t="shared" si="1"/>
        <v>28</v>
      </c>
      <c r="B38" s="40" t="s">
        <v>168</v>
      </c>
      <c r="C38" s="40" t="s">
        <v>169</v>
      </c>
      <c r="D38" s="33" t="s">
        <v>112</v>
      </c>
      <c r="E38" s="2" t="s">
        <v>113</v>
      </c>
      <c r="F38" s="38" t="s">
        <v>95</v>
      </c>
      <c r="G38" s="3" t="s">
        <v>94</v>
      </c>
      <c r="H38" s="34" t="s">
        <v>56</v>
      </c>
      <c r="I38" s="34" t="s">
        <v>55</v>
      </c>
    </row>
    <row r="39" spans="1:12" x14ac:dyDescent="0.3">
      <c r="A39" s="11">
        <f t="shared" si="1"/>
        <v>29</v>
      </c>
      <c r="B39" s="40" t="s">
        <v>170</v>
      </c>
      <c r="C39" s="40" t="s">
        <v>171</v>
      </c>
      <c r="D39" s="3" t="s">
        <v>13</v>
      </c>
      <c r="E39" s="2" t="s">
        <v>14</v>
      </c>
      <c r="F39" s="18" t="s">
        <v>105</v>
      </c>
      <c r="G39" s="4" t="s">
        <v>68</v>
      </c>
      <c r="H39" s="34" t="s">
        <v>55</v>
      </c>
      <c r="I39" s="34" t="s">
        <v>55</v>
      </c>
    </row>
    <row r="40" spans="1:12" x14ac:dyDescent="0.3">
      <c r="A40" s="11">
        <f t="shared" si="1"/>
        <v>30</v>
      </c>
      <c r="B40" s="40" t="s">
        <v>172</v>
      </c>
      <c r="C40" s="40" t="s">
        <v>243</v>
      </c>
      <c r="D40" s="19" t="s">
        <v>81</v>
      </c>
      <c r="E40" s="2" t="s">
        <v>82</v>
      </c>
      <c r="F40" s="38" t="s">
        <v>84</v>
      </c>
      <c r="G40" s="2" t="s">
        <v>83</v>
      </c>
      <c r="H40" s="24" t="s">
        <v>50</v>
      </c>
      <c r="I40" s="24" t="s">
        <v>55</v>
      </c>
      <c r="J40" s="8"/>
    </row>
    <row r="41" spans="1:12" x14ac:dyDescent="0.3">
      <c r="A41" s="11">
        <f t="shared" si="1"/>
        <v>31</v>
      </c>
      <c r="B41" s="40" t="s">
        <v>173</v>
      </c>
      <c r="C41" s="40" t="s">
        <v>212</v>
      </c>
      <c r="D41" s="3" t="s">
        <v>33</v>
      </c>
      <c r="E41" s="2" t="s">
        <v>37</v>
      </c>
      <c r="F41" s="38" t="s">
        <v>34</v>
      </c>
      <c r="G41" s="3" t="s">
        <v>35</v>
      </c>
      <c r="H41" s="21" t="s">
        <v>55</v>
      </c>
      <c r="I41" s="23" t="s">
        <v>89</v>
      </c>
      <c r="J41" s="8"/>
    </row>
    <row r="42" spans="1:12" x14ac:dyDescent="0.3">
      <c r="A42" s="11">
        <f t="shared" si="1"/>
        <v>32</v>
      </c>
      <c r="B42" s="40" t="s">
        <v>174</v>
      </c>
      <c r="C42" s="40" t="s">
        <v>175</v>
      </c>
      <c r="D42" s="3" t="s">
        <v>5</v>
      </c>
      <c r="E42" s="2" t="s">
        <v>306</v>
      </c>
      <c r="F42" s="38" t="s">
        <v>120</v>
      </c>
      <c r="G42" s="32" t="s">
        <v>307</v>
      </c>
      <c r="H42" s="21" t="s">
        <v>49</v>
      </c>
      <c r="I42" s="23" t="s">
        <v>55</v>
      </c>
      <c r="J42" s="8"/>
      <c r="L42" t="str">
        <f>+J41&amp;J42</f>
        <v/>
      </c>
    </row>
    <row r="43" spans="1:12" x14ac:dyDescent="0.3">
      <c r="A43" s="11">
        <f t="shared" si="1"/>
        <v>33</v>
      </c>
      <c r="B43" s="40" t="s">
        <v>176</v>
      </c>
      <c r="C43" s="40" t="s">
        <v>177</v>
      </c>
      <c r="D43" s="3" t="s">
        <v>20</v>
      </c>
      <c r="E43" s="2" t="s">
        <v>21</v>
      </c>
      <c r="F43" s="38" t="s">
        <v>119</v>
      </c>
      <c r="G43" s="4" t="s">
        <v>67</v>
      </c>
      <c r="H43" s="21" t="s">
        <v>49</v>
      </c>
      <c r="I43" s="23" t="s">
        <v>55</v>
      </c>
      <c r="J43" s="8"/>
    </row>
    <row r="44" spans="1:12" x14ac:dyDescent="0.3">
      <c r="A44" s="11">
        <f t="shared" si="1"/>
        <v>34</v>
      </c>
      <c r="B44" s="40" t="s">
        <v>172</v>
      </c>
      <c r="C44" s="40" t="s">
        <v>178</v>
      </c>
      <c r="D44" s="33" t="s">
        <v>305</v>
      </c>
      <c r="E44" s="2" t="s">
        <v>103</v>
      </c>
      <c r="F44" s="38" t="s">
        <v>118</v>
      </c>
      <c r="G44" s="4" t="s">
        <v>104</v>
      </c>
      <c r="H44" s="34" t="s">
        <v>49</v>
      </c>
      <c r="I44" s="34" t="s">
        <v>55</v>
      </c>
      <c r="J44" s="8"/>
    </row>
    <row r="45" spans="1:12" x14ac:dyDescent="0.3">
      <c r="A45" s="11">
        <f t="shared" si="1"/>
        <v>35</v>
      </c>
      <c r="B45" s="40" t="s">
        <v>179</v>
      </c>
      <c r="C45" s="40" t="s">
        <v>211</v>
      </c>
      <c r="D45" s="3" t="s">
        <v>125</v>
      </c>
      <c r="E45" s="2" t="s">
        <v>126</v>
      </c>
      <c r="F45" s="38" t="s">
        <v>127</v>
      </c>
      <c r="G45" s="4" t="s">
        <v>128</v>
      </c>
      <c r="H45" s="34" t="s">
        <v>56</v>
      </c>
      <c r="I45" s="34" t="s">
        <v>89</v>
      </c>
      <c r="J45" s="8"/>
    </row>
    <row r="46" spans="1:12" x14ac:dyDescent="0.3">
      <c r="A46" s="11">
        <f t="shared" si="1"/>
        <v>36</v>
      </c>
      <c r="B46" s="40" t="s">
        <v>228</v>
      </c>
      <c r="C46" s="40" t="s">
        <v>229</v>
      </c>
      <c r="D46" s="3" t="s">
        <v>230</v>
      </c>
      <c r="E46" s="2" t="s">
        <v>231</v>
      </c>
      <c r="F46" s="45" t="s">
        <v>232</v>
      </c>
      <c r="G46" s="4" t="s">
        <v>233</v>
      </c>
      <c r="H46" s="34" t="s">
        <v>49</v>
      </c>
      <c r="I46" s="34" t="s">
        <v>89</v>
      </c>
      <c r="J46" s="8"/>
    </row>
    <row r="47" spans="1:12" x14ac:dyDescent="0.3">
      <c r="A47" s="11">
        <f t="shared" si="1"/>
        <v>37</v>
      </c>
      <c r="B47" s="40" t="s">
        <v>180</v>
      </c>
      <c r="C47" s="40" t="s">
        <v>181</v>
      </c>
      <c r="D47" s="33" t="s">
        <v>250</v>
      </c>
      <c r="E47" s="2" t="s">
        <v>274</v>
      </c>
      <c r="F47" s="38" t="s">
        <v>251</v>
      </c>
      <c r="G47" s="4" t="s">
        <v>98</v>
      </c>
      <c r="H47" s="21" t="s">
        <v>49</v>
      </c>
      <c r="I47" s="23" t="s">
        <v>55</v>
      </c>
    </row>
    <row r="48" spans="1:12" x14ac:dyDescent="0.3">
      <c r="A48" s="11">
        <f t="shared" si="1"/>
        <v>38</v>
      </c>
      <c r="B48" s="40" t="s">
        <v>182</v>
      </c>
      <c r="C48" s="40" t="s">
        <v>183</v>
      </c>
      <c r="D48" s="3" t="s">
        <v>16</v>
      </c>
      <c r="E48" s="2" t="s">
        <v>36</v>
      </c>
      <c r="F48" s="38" t="s">
        <v>117</v>
      </c>
      <c r="G48" s="2" t="s">
        <v>70</v>
      </c>
      <c r="H48" s="21" t="s">
        <v>56</v>
      </c>
      <c r="I48" s="23" t="s">
        <v>55</v>
      </c>
    </row>
    <row r="49" spans="1:9" x14ac:dyDescent="0.3">
      <c r="A49" s="11">
        <f t="shared" si="1"/>
        <v>39</v>
      </c>
      <c r="B49" s="40" t="s">
        <v>184</v>
      </c>
      <c r="C49" s="40" t="s">
        <v>185</v>
      </c>
      <c r="D49" s="33" t="s">
        <v>96</v>
      </c>
      <c r="E49" s="2" t="s">
        <v>19</v>
      </c>
      <c r="F49" s="38" t="s">
        <v>116</v>
      </c>
      <c r="G49" s="2" t="s">
        <v>97</v>
      </c>
      <c r="H49" s="21" t="s">
        <v>49</v>
      </c>
      <c r="I49" s="23" t="s">
        <v>55</v>
      </c>
    </row>
    <row r="50" spans="1:9" x14ac:dyDescent="0.3">
      <c r="A50" s="11">
        <f t="shared" si="1"/>
        <v>40</v>
      </c>
      <c r="B50" s="40" t="s">
        <v>218</v>
      </c>
      <c r="C50" s="40" t="s">
        <v>279</v>
      </c>
      <c r="D50" s="33" t="s">
        <v>280</v>
      </c>
      <c r="E50" s="2" t="s">
        <v>281</v>
      </c>
      <c r="F50" s="18" t="s">
        <v>282</v>
      </c>
      <c r="G50" s="2" t="s">
        <v>283</v>
      </c>
      <c r="H50" s="21" t="s">
        <v>49</v>
      </c>
      <c r="I50" s="34" t="s">
        <v>55</v>
      </c>
    </row>
    <row r="51" spans="1:9" x14ac:dyDescent="0.3">
      <c r="A51" s="11">
        <f t="shared" si="1"/>
        <v>41</v>
      </c>
      <c r="B51" s="40" t="s">
        <v>286</v>
      </c>
      <c r="C51" s="40" t="s">
        <v>287</v>
      </c>
      <c r="D51" s="33" t="s">
        <v>288</v>
      </c>
      <c r="E51" s="52" t="s">
        <v>289</v>
      </c>
      <c r="F51" s="18" t="s">
        <v>290</v>
      </c>
      <c r="G51" t="s">
        <v>291</v>
      </c>
      <c r="H51" s="34" t="s">
        <v>56</v>
      </c>
      <c r="I51" s="34" t="s">
        <v>55</v>
      </c>
    </row>
    <row r="52" spans="1:9" x14ac:dyDescent="0.3">
      <c r="A52" s="11">
        <f t="shared" si="1"/>
        <v>42</v>
      </c>
      <c r="B52" s="40" t="s">
        <v>186</v>
      </c>
      <c r="C52" s="40" t="s">
        <v>187</v>
      </c>
      <c r="D52" s="3" t="s">
        <v>10</v>
      </c>
      <c r="E52" s="2" t="s">
        <v>22</v>
      </c>
      <c r="F52" s="38" t="s">
        <v>115</v>
      </c>
      <c r="G52" s="3" t="s">
        <v>63</v>
      </c>
      <c r="H52" s="21" t="s">
        <v>49</v>
      </c>
      <c r="I52" s="23" t="s">
        <v>55</v>
      </c>
    </row>
    <row r="53" spans="1:9" x14ac:dyDescent="0.3">
      <c r="A53" s="11">
        <f t="shared" si="1"/>
        <v>43</v>
      </c>
      <c r="B53" s="40" t="s">
        <v>188</v>
      </c>
      <c r="C53" s="40" t="s">
        <v>209</v>
      </c>
      <c r="D53" s="33" t="s">
        <v>112</v>
      </c>
      <c r="E53" s="2" t="s">
        <v>113</v>
      </c>
      <c r="F53" s="38" t="s">
        <v>114</v>
      </c>
      <c r="G53" s="33" t="s">
        <v>124</v>
      </c>
      <c r="H53" s="21" t="s">
        <v>56</v>
      </c>
      <c r="I53" s="34" t="s">
        <v>89</v>
      </c>
    </row>
    <row r="54" spans="1:9" x14ac:dyDescent="0.3">
      <c r="A54" s="11">
        <f t="shared" si="1"/>
        <v>44</v>
      </c>
      <c r="B54" s="40" t="s">
        <v>189</v>
      </c>
      <c r="C54" s="40" t="s">
        <v>190</v>
      </c>
      <c r="D54" s="33" t="s">
        <v>131</v>
      </c>
      <c r="E54" s="2" t="s">
        <v>132</v>
      </c>
      <c r="F54" s="38" t="s">
        <v>133</v>
      </c>
      <c r="G54" s="33" t="s">
        <v>134</v>
      </c>
      <c r="H54" s="21" t="s">
        <v>49</v>
      </c>
      <c r="I54" s="34" t="s">
        <v>55</v>
      </c>
    </row>
    <row r="55" spans="1:9" x14ac:dyDescent="0.3">
      <c r="A55" s="11">
        <f t="shared" si="1"/>
        <v>45</v>
      </c>
      <c r="B55" s="40" t="s">
        <v>191</v>
      </c>
      <c r="C55" s="40" t="s">
        <v>192</v>
      </c>
      <c r="D55" s="3" t="s">
        <v>5</v>
      </c>
      <c r="E55" s="2" t="s">
        <v>234</v>
      </c>
      <c r="F55" s="38" t="s">
        <v>235</v>
      </c>
      <c r="G55" s="32" t="s">
        <v>236</v>
      </c>
      <c r="H55" s="21" t="s">
        <v>49</v>
      </c>
      <c r="I55" s="23" t="s">
        <v>55</v>
      </c>
    </row>
    <row r="56" spans="1:9" x14ac:dyDescent="0.3">
      <c r="A56" s="11">
        <f t="shared" si="1"/>
        <v>46</v>
      </c>
      <c r="B56" s="40" t="s">
        <v>193</v>
      </c>
      <c r="C56" s="40" t="s">
        <v>194</v>
      </c>
      <c r="D56" s="3" t="s">
        <v>13</v>
      </c>
      <c r="E56" s="2" t="s">
        <v>14</v>
      </c>
      <c r="F56" s="38" t="s">
        <v>15</v>
      </c>
      <c r="G56" s="4" t="s">
        <v>68</v>
      </c>
      <c r="H56" s="21" t="s">
        <v>55</v>
      </c>
      <c r="I56" s="23" t="s">
        <v>55</v>
      </c>
    </row>
    <row r="57" spans="1:9" x14ac:dyDescent="0.3">
      <c r="A57" s="11">
        <f t="shared" si="1"/>
        <v>47</v>
      </c>
      <c r="B57" s="40" t="s">
        <v>218</v>
      </c>
      <c r="C57" s="40" t="s">
        <v>219</v>
      </c>
      <c r="D57" s="33" t="s">
        <v>93</v>
      </c>
      <c r="E57" s="2" t="s">
        <v>19</v>
      </c>
      <c r="F57" s="18" t="s">
        <v>221</v>
      </c>
      <c r="G57" s="32" t="s">
        <v>220</v>
      </c>
      <c r="H57" s="34" t="s">
        <v>56</v>
      </c>
      <c r="I57" s="34" t="s">
        <v>55</v>
      </c>
    </row>
    <row r="58" spans="1:9" x14ac:dyDescent="0.3">
      <c r="A58" s="11">
        <f t="shared" si="1"/>
        <v>48</v>
      </c>
      <c r="B58" s="40" t="s">
        <v>195</v>
      </c>
      <c r="C58" s="40" t="s">
        <v>196</v>
      </c>
      <c r="D58" s="3" t="s">
        <v>24</v>
      </c>
      <c r="E58" s="2" t="s">
        <v>25</v>
      </c>
      <c r="F58" s="38" t="s">
        <v>26</v>
      </c>
      <c r="G58" s="33" t="s">
        <v>69</v>
      </c>
      <c r="H58" s="26" t="s">
        <v>50</v>
      </c>
      <c r="I58" s="23" t="s">
        <v>55</v>
      </c>
    </row>
    <row r="59" spans="1:9" x14ac:dyDescent="0.3">
      <c r="A59" s="11">
        <f t="shared" si="1"/>
        <v>49</v>
      </c>
      <c r="B59" s="40" t="s">
        <v>197</v>
      </c>
      <c r="C59" s="40" t="s">
        <v>210</v>
      </c>
      <c r="D59" s="3" t="s">
        <v>125</v>
      </c>
      <c r="E59" s="2" t="s">
        <v>126</v>
      </c>
      <c r="F59" s="38" t="s">
        <v>129</v>
      </c>
      <c r="G59" s="4" t="s">
        <v>130</v>
      </c>
      <c r="H59" s="26" t="s">
        <v>56</v>
      </c>
      <c r="I59" s="34" t="s">
        <v>89</v>
      </c>
    </row>
    <row r="60" spans="1:9" x14ac:dyDescent="0.3">
      <c r="A60" s="11">
        <f t="shared" si="1"/>
        <v>50</v>
      </c>
      <c r="B60" s="40" t="s">
        <v>198</v>
      </c>
      <c r="C60" s="40" t="s">
        <v>199</v>
      </c>
      <c r="D60" s="3" t="s">
        <v>30</v>
      </c>
      <c r="E60" s="2" t="s">
        <v>31</v>
      </c>
      <c r="F60" s="38" t="s">
        <v>32</v>
      </c>
      <c r="G60" s="3" t="s">
        <v>71</v>
      </c>
      <c r="H60" s="21" t="s">
        <v>49</v>
      </c>
      <c r="I60" s="23" t="s">
        <v>55</v>
      </c>
    </row>
    <row r="62" spans="1:9" ht="18" x14ac:dyDescent="0.35">
      <c r="A62" s="48" t="s">
        <v>264</v>
      </c>
      <c r="C62" s="43"/>
      <c r="F62" s="30" t="s">
        <v>91</v>
      </c>
      <c r="G62" s="14" t="s">
        <v>57</v>
      </c>
      <c r="H62" s="27">
        <f>COUNTIF(H$11:H$60,"C")</f>
        <v>27</v>
      </c>
    </row>
    <row r="63" spans="1:9" ht="14.55" customHeight="1" x14ac:dyDescent="0.35">
      <c r="A63" t="s">
        <v>265</v>
      </c>
      <c r="D63" s="49" t="s">
        <v>266</v>
      </c>
      <c r="E63" s="15"/>
      <c r="G63" s="14" t="s">
        <v>213</v>
      </c>
      <c r="H63" s="27">
        <f>COUNTIF(H$11:H$60,"M")</f>
        <v>9</v>
      </c>
    </row>
    <row r="64" spans="1:9" ht="14.55" customHeight="1" x14ac:dyDescent="0.35">
      <c r="A64" t="s">
        <v>267</v>
      </c>
      <c r="D64" s="49" t="s">
        <v>268</v>
      </c>
      <c r="E64" s="15"/>
      <c r="G64" s="14" t="s">
        <v>58</v>
      </c>
      <c r="H64" s="27">
        <f>COUNTIF(H$11:H$60,"S")</f>
        <v>10</v>
      </c>
    </row>
    <row r="65" spans="1:8" ht="14.55" customHeight="1" x14ac:dyDescent="0.35">
      <c r="A65" t="s">
        <v>269</v>
      </c>
      <c r="D65" s="49" t="s">
        <v>270</v>
      </c>
      <c r="E65" s="15"/>
      <c r="G65" s="14" t="s">
        <v>59</v>
      </c>
      <c r="H65" s="27">
        <f>COUNTIF(H$11:H$60,"T")</f>
        <v>0</v>
      </c>
    </row>
    <row r="66" spans="1:8" ht="14.55" customHeight="1" x14ac:dyDescent="0.35">
      <c r="A66" t="s">
        <v>271</v>
      </c>
      <c r="D66" s="49" t="s">
        <v>272</v>
      </c>
      <c r="E66" s="15"/>
      <c r="G66" s="14" t="s">
        <v>60</v>
      </c>
      <c r="H66" s="28">
        <f>COUNTIF(H$11:H$60,"U")</f>
        <v>4</v>
      </c>
    </row>
    <row r="67" spans="1:8" ht="18" x14ac:dyDescent="0.35">
      <c r="G67" s="14" t="s">
        <v>90</v>
      </c>
      <c r="H67" s="27">
        <f>SUM(H62:H66)</f>
        <v>50</v>
      </c>
    </row>
    <row r="69" spans="1:8" ht="18" x14ac:dyDescent="0.35">
      <c r="F69" s="30" t="s">
        <v>92</v>
      </c>
      <c r="G69" s="16" t="s">
        <v>79</v>
      </c>
      <c r="H69" s="27">
        <f>COUNTIF($I$11:$I$60,"m")</f>
        <v>35</v>
      </c>
    </row>
    <row r="70" spans="1:8" ht="18" x14ac:dyDescent="0.35">
      <c r="G70" s="16" t="s">
        <v>80</v>
      </c>
      <c r="H70" s="27">
        <f>COUNTIF($I$11:$I$60,"f")</f>
        <v>15</v>
      </c>
    </row>
  </sheetData>
  <sortState ref="A7:I7">
    <sortCondition ref="B7"/>
  </sortState>
  <mergeCells count="2">
    <mergeCell ref="A7:D7"/>
    <mergeCell ref="A1:I2"/>
  </mergeCells>
  <hyperlinks>
    <hyperlink ref="F15" r:id="rId1"/>
    <hyperlink ref="F38" r:id="rId2"/>
    <hyperlink ref="F53" r:id="rId3"/>
    <hyperlink ref="F52" r:id="rId4"/>
    <hyperlink ref="F49" r:id="rId5"/>
    <hyperlink ref="F48" r:id="rId6"/>
    <hyperlink ref="F47" r:id="rId7"/>
    <hyperlink ref="F44" r:id="rId8"/>
    <hyperlink ref="F43" r:id="rId9"/>
    <hyperlink ref="F42" r:id="rId10"/>
    <hyperlink ref="F41" r:id="rId11"/>
    <hyperlink ref="F40" r:id="rId12"/>
    <hyperlink ref="F55" r:id="rId13"/>
    <hyperlink ref="F56" r:id="rId14"/>
    <hyperlink ref="F58" r:id="rId15"/>
    <hyperlink ref="F60" r:id="rId16"/>
    <hyperlink ref="F39" r:id="rId17"/>
    <hyperlink ref="F33" r:id="rId18"/>
    <hyperlink ref="F31" r:id="rId19"/>
    <hyperlink ref="F30" r:id="rId20"/>
    <hyperlink ref="F29" r:id="rId21"/>
    <hyperlink ref="F28" r:id="rId22"/>
    <hyperlink ref="F11" r:id="rId23"/>
    <hyperlink ref="F13" r:id="rId24"/>
    <hyperlink ref="F14" r:id="rId25"/>
    <hyperlink ref="F18" r:id="rId26"/>
    <hyperlink ref="F19" r:id="rId27"/>
    <hyperlink ref="F23" r:id="rId28"/>
    <hyperlink ref="F24" r:id="rId29"/>
    <hyperlink ref="F25" r:id="rId30"/>
    <hyperlink ref="F26" r:id="rId31"/>
    <hyperlink ref="F27" r:id="rId32"/>
    <hyperlink ref="F22" r:id="rId33"/>
    <hyperlink ref="F45" r:id="rId34" display="mailto:susan.sadighi@dot.state.fl.us"/>
    <hyperlink ref="F54" r:id="rId35" display="mailto:svaranasi@corradino.com"/>
    <hyperlink ref="F16" r:id="rId36" display="mailto:bcrawley@cfrpc.org"/>
    <hyperlink ref="F57" r:id="rId37" display="mailto:Chris.Wiglesworth@dot.state.fl.us"/>
    <hyperlink ref="F46" r:id="rId38" display="mailto:Robert.Schiffer@stantec.com"/>
    <hyperlink ref="F21" r:id="rId39"/>
    <hyperlink ref="F17" r:id="rId40" display="mailto:davidson@dunbartransportation.com"/>
    <hyperlink ref="F37" r:id="rId41"/>
    <hyperlink ref="F34" r:id="rId42"/>
    <hyperlink ref="F50" r:id="rId43"/>
    <hyperlink ref="F51" r:id="rId44"/>
    <hyperlink ref="F35" r:id="rId45"/>
    <hyperlink ref="F36" r:id="rId46"/>
  </hyperlinks>
  <pageMargins left="0.5" right="0.5" top="0.5" bottom="0.25" header="0" footer="0"/>
  <pageSetup scale="56" fitToHeight="0" orientation="landscape"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Roster</vt:lpstr>
      <vt:lpstr>Roster!Print_Area</vt:lpstr>
    </vt:vector>
  </TitlesOfParts>
  <Company>FDOT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pl931df</dc:creator>
  <cp:lastModifiedBy>Seeburger, Scott</cp:lastModifiedBy>
  <cp:lastPrinted>2017-06-08T19:55:41Z</cp:lastPrinted>
  <dcterms:created xsi:type="dcterms:W3CDTF">2010-05-05T17:36:20Z</dcterms:created>
  <dcterms:modified xsi:type="dcterms:W3CDTF">2017-08-03T17:15:16Z</dcterms:modified>
</cp:coreProperties>
</file>